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20" windowWidth="20490" windowHeight="7110"/>
  </bookViews>
  <sheets>
    <sheet name="Точный расчет" sheetId="2" r:id="rId1"/>
    <sheet name="Расчет ПО" sheetId="3" r:id="rId2"/>
    <sheet name="ПСК=номинальной ставке" sheetId="4" r:id="rId3"/>
    <sheet name="СВОД" sheetId="5" r:id="rId4"/>
  </sheets>
  <calcPr calcId="125725"/>
</workbook>
</file>

<file path=xl/calcChain.xml><?xml version="1.0" encoding="utf-8"?>
<calcChain xmlns="http://schemas.openxmlformats.org/spreadsheetml/2006/main">
  <c r="I9" i="3"/>
  <c r="C9" i="4"/>
  <c r="H8"/>
  <c r="C8"/>
  <c r="I4"/>
  <c r="D20"/>
  <c r="C9" i="3"/>
  <c r="H8"/>
  <c r="C8"/>
  <c r="I4"/>
  <c r="D20"/>
  <c r="I8" i="4"/>
  <c r="I7"/>
  <c r="I8" i="3"/>
  <c r="I7"/>
  <c r="I9" i="4"/>
  <c r="C9" i="2"/>
  <c r="H8"/>
  <c r="I4"/>
  <c r="I7"/>
  <c r="C8"/>
  <c r="D20"/>
  <c r="I8"/>
  <c r="I9"/>
</calcChain>
</file>

<file path=xl/sharedStrings.xml><?xml version="1.0" encoding="utf-8"?>
<sst xmlns="http://schemas.openxmlformats.org/spreadsheetml/2006/main" count="63" uniqueCount="23">
  <si>
    <t>проц ставка</t>
  </si>
  <si>
    <t>период</t>
  </si>
  <si>
    <t>годовая</t>
  </si>
  <si>
    <t>ПСК</t>
  </si>
  <si>
    <t xml:space="preserve">Согласно закона </t>
  </si>
  <si>
    <t>дней</t>
  </si>
  <si>
    <t>ЧБП</t>
  </si>
  <si>
    <t>БП</t>
  </si>
  <si>
    <t>шт</t>
  </si>
  <si>
    <t>ДП</t>
  </si>
  <si>
    <t>Q</t>
  </si>
  <si>
    <t>E</t>
  </si>
  <si>
    <r>
      <t>E</t>
    </r>
    <r>
      <rPr>
        <i/>
        <vertAlign val="subscript"/>
        <sz val="7.5"/>
        <color indexed="8"/>
        <rFont val="Verdana"/>
        <family val="2"/>
        <charset val="204"/>
      </rPr>
      <t>k</t>
    </r>
    <r>
      <rPr>
        <i/>
        <sz val="10.5"/>
        <color indexed="8"/>
        <rFont val="Verdana"/>
        <family val="2"/>
        <charset val="204"/>
      </rPr>
      <t>=mod[ (ДП</t>
    </r>
    <r>
      <rPr>
        <i/>
        <vertAlign val="subscript"/>
        <sz val="7.5"/>
        <color indexed="8"/>
        <rFont val="Verdana"/>
        <family val="2"/>
        <charset val="204"/>
      </rPr>
      <t>к</t>
    </r>
    <r>
      <rPr>
        <i/>
        <sz val="10.5"/>
        <color indexed="8"/>
        <rFont val="Verdana"/>
        <family val="2"/>
        <charset val="204"/>
      </rPr>
      <t>-ДП</t>
    </r>
    <r>
      <rPr>
        <i/>
        <vertAlign val="subscript"/>
        <sz val="7.5"/>
        <color indexed="8"/>
        <rFont val="Verdana"/>
        <family val="2"/>
        <charset val="204"/>
      </rPr>
      <t>1</t>
    </r>
    <r>
      <rPr>
        <i/>
        <sz val="10.5"/>
        <color indexed="8"/>
        <rFont val="Verdana"/>
        <family val="2"/>
        <charset val="204"/>
      </rPr>
      <t>) /БП ]/БП, где mod остаток от деления</t>
    </r>
  </si>
  <si>
    <t>ЧБП*i*100</t>
  </si>
  <si>
    <t>i</t>
  </si>
  <si>
    <t xml:space="preserve"> фактически это ноль</t>
  </si>
  <si>
    <t>это число получилось обратным расчетом от ставки ПСК расчитанной обратным способом</t>
  </si>
  <si>
    <t>Сумма элементов ряда:</t>
  </si>
  <si>
    <t>Годовая ставка</t>
  </si>
  <si>
    <t>Критерий точности расчета</t>
  </si>
  <si>
    <t>самый точный расчет по формуле ЦБ , количество итераций больше 1000</t>
  </si>
  <si>
    <t>расчет в ПО, ограниченное количество итераций</t>
  </si>
  <si>
    <t>без расчета берем годовую ставку - самый неточный расчет</t>
  </si>
</sst>
</file>

<file path=xl/styles.xml><?xml version="1.0" encoding="utf-8"?>
<styleSheet xmlns="http://schemas.openxmlformats.org/spreadsheetml/2006/main">
  <numFmts count="1">
    <numFmt numFmtId="164" formatCode="0.00000000000"/>
  </numFmts>
  <fonts count="12">
    <font>
      <sz val="10"/>
      <name val="Arial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i/>
      <sz val="10.5"/>
      <color indexed="8"/>
      <name val="Verdana"/>
      <family val="2"/>
      <charset val="204"/>
    </font>
    <font>
      <i/>
      <vertAlign val="subscript"/>
      <sz val="7.5"/>
      <color indexed="8"/>
      <name val="Verdana"/>
      <family val="2"/>
      <charset val="204"/>
    </font>
    <font>
      <b/>
      <sz val="14"/>
      <name val="Arial"/>
      <family val="2"/>
      <charset val="204"/>
    </font>
    <font>
      <b/>
      <sz val="14"/>
      <name val="Times New Roman"/>
      <family val="1"/>
      <charset val="204"/>
    </font>
    <font>
      <i/>
      <sz val="10.5"/>
      <color rgb="FF000000"/>
      <name val="Verdana"/>
      <family val="2"/>
      <charset val="204"/>
    </font>
    <font>
      <sz val="10.5"/>
      <color rgb="FF000000"/>
      <name val="Verdana"/>
      <family val="2"/>
      <charset val="204"/>
    </font>
    <font>
      <sz val="10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7">
    <xf numFmtId="0" fontId="0" fillId="0" borderId="0" xfId="0"/>
    <xf numFmtId="3" fontId="1" fillId="0" borderId="1" xfId="0" applyNumberFormat="1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14" fontId="0" fillId="0" borderId="0" xfId="0" applyNumberFormat="1"/>
    <xf numFmtId="1" fontId="1" fillId="0" borderId="1" xfId="0" applyNumberFormat="1" applyFont="1" applyBorder="1" applyAlignment="1">
      <alignment horizontal="right" vertical="center" wrapText="1"/>
    </xf>
    <xf numFmtId="0" fontId="2" fillId="0" borderId="0" xfId="0" applyFont="1"/>
    <xf numFmtId="0" fontId="3" fillId="0" borderId="0" xfId="0" applyFont="1"/>
    <xf numFmtId="1" fontId="0" fillId="0" borderId="0" xfId="0" applyNumberFormat="1"/>
    <xf numFmtId="0" fontId="8" fillId="0" borderId="0" xfId="0" applyFont="1"/>
    <xf numFmtId="0" fontId="9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3" fontId="7" fillId="0" borderId="0" xfId="0" applyNumberFormat="1" applyFont="1" applyFill="1" applyBorder="1" applyAlignment="1">
      <alignment horizontal="right" vertical="center" wrapText="1"/>
    </xf>
    <xf numFmtId="0" fontId="10" fillId="0" borderId="0" xfId="0" applyFont="1"/>
    <xf numFmtId="0" fontId="11" fillId="0" borderId="0" xfId="0" applyFont="1"/>
    <xf numFmtId="164" fontId="0" fillId="0" borderId="0" xfId="0" applyNumberFormat="1"/>
    <xf numFmtId="0" fontId="3" fillId="2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</xdr:row>
      <xdr:rowOff>0</xdr:rowOff>
    </xdr:from>
    <xdr:to>
      <xdr:col>2</xdr:col>
      <xdr:colOff>409575</xdr:colOff>
      <xdr:row>17</xdr:row>
      <xdr:rowOff>66675</xdr:rowOff>
    </xdr:to>
    <xdr:pic>
      <xdr:nvPicPr>
        <xdr:cNvPr id="2074" name="Рисунок 1" descr="https://habrastorage.org/files/5b9/36e/bc5/5b936ebc5b6b4c49a0d211d44096d823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171700"/>
          <a:ext cx="18954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</xdr:row>
      <xdr:rowOff>0</xdr:rowOff>
    </xdr:from>
    <xdr:to>
      <xdr:col>2</xdr:col>
      <xdr:colOff>142875</xdr:colOff>
      <xdr:row>17</xdr:row>
      <xdr:rowOff>66675</xdr:rowOff>
    </xdr:to>
    <xdr:pic>
      <xdr:nvPicPr>
        <xdr:cNvPr id="3074" name="Рисунок 1" descr="https://habrastorage.org/files/5b9/36e/bc5/5b936ebc5b6b4c49a0d211d44096d823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171700"/>
          <a:ext cx="16287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</xdr:row>
      <xdr:rowOff>0</xdr:rowOff>
    </xdr:from>
    <xdr:to>
      <xdr:col>1</xdr:col>
      <xdr:colOff>685800</xdr:colOff>
      <xdr:row>17</xdr:row>
      <xdr:rowOff>66675</xdr:rowOff>
    </xdr:to>
    <xdr:pic>
      <xdr:nvPicPr>
        <xdr:cNvPr id="4098" name="Рисунок 1" descr="https://habrastorage.org/files/5b9/36e/bc5/5b936ebc5b6b4c49a0d211d44096d823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171700"/>
          <a:ext cx="13620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tabSelected="1" workbookViewId="0">
      <selection activeCell="H32" sqref="H32"/>
    </sheetView>
  </sheetViews>
  <sheetFormatPr defaultRowHeight="12.75"/>
  <cols>
    <col min="1" max="1" width="10.140625" bestFit="1" customWidth="1"/>
    <col min="2" max="2" width="12.140625" customWidth="1"/>
    <col min="8" max="8" width="13.7109375" bestFit="1" customWidth="1"/>
    <col min="9" max="9" width="9" customWidth="1"/>
  </cols>
  <sheetData>
    <row r="1" spans="1:13">
      <c r="A1" t="s">
        <v>0</v>
      </c>
      <c r="D1">
        <v>3.62</v>
      </c>
      <c r="E1" t="s">
        <v>1</v>
      </c>
      <c r="F1" s="14" t="s">
        <v>3</v>
      </c>
      <c r="G1" s="14">
        <v>356.58339999999998</v>
      </c>
      <c r="H1" t="s">
        <v>2</v>
      </c>
    </row>
    <row r="2" spans="1:13">
      <c r="A2" s="5" t="s">
        <v>4</v>
      </c>
    </row>
    <row r="3" spans="1:13" ht="18.75">
      <c r="A3" s="10" t="s">
        <v>7</v>
      </c>
      <c r="B3" s="12">
        <v>30</v>
      </c>
      <c r="C3" s="5" t="s">
        <v>5</v>
      </c>
    </row>
    <row r="4" spans="1:13" ht="18.75">
      <c r="A4" s="10" t="s">
        <v>6</v>
      </c>
      <c r="B4" s="12">
        <v>12</v>
      </c>
      <c r="C4" s="5" t="s">
        <v>8</v>
      </c>
      <c r="H4" s="10" t="s">
        <v>14</v>
      </c>
      <c r="I4" s="6">
        <f>G1/B4/100</f>
        <v>0.29715283333333331</v>
      </c>
      <c r="J4" s="14" t="s">
        <v>16</v>
      </c>
      <c r="K4" s="13"/>
      <c r="M4" s="14"/>
    </row>
    <row r="6" spans="1:13" ht="18">
      <c r="F6" s="11" t="s">
        <v>9</v>
      </c>
      <c r="G6" s="11" t="s">
        <v>10</v>
      </c>
      <c r="H6" s="11" t="s">
        <v>11</v>
      </c>
      <c r="I6" s="6" t="s">
        <v>17</v>
      </c>
    </row>
    <row r="7" spans="1:13">
      <c r="B7" s="3">
        <v>42748</v>
      </c>
      <c r="C7">
        <v>0</v>
      </c>
      <c r="F7">
        <v>-10000</v>
      </c>
      <c r="G7">
        <v>0</v>
      </c>
      <c r="H7">
        <v>0</v>
      </c>
      <c r="I7">
        <f>F7/((1+H7*$I$4)*POWER((1+$I$4),G7))</f>
        <v>-10000</v>
      </c>
    </row>
    <row r="8" spans="1:13">
      <c r="A8" s="3">
        <v>42748</v>
      </c>
      <c r="B8" s="3">
        <v>42779</v>
      </c>
      <c r="C8" s="4">
        <f>B8-A8</f>
        <v>31</v>
      </c>
      <c r="D8" s="1">
        <v>3100</v>
      </c>
      <c r="E8" s="2">
        <v>10000</v>
      </c>
      <c r="F8" s="2">
        <v>13100</v>
      </c>
      <c r="G8" s="7">
        <v>1</v>
      </c>
      <c r="H8" s="15">
        <f>MOD((B8-$B$7),$B$3)/$B$3</f>
        <v>3.3333333333333333E-2</v>
      </c>
      <c r="I8">
        <f>F8/((1+H8*$I$4)*POWER((1+$I$4),G8))</f>
        <v>9999.9904224795628</v>
      </c>
    </row>
    <row r="9" spans="1:13">
      <c r="C9" s="7">
        <f>SUM(C8:C8)/1</f>
        <v>31</v>
      </c>
      <c r="I9" s="16">
        <f>SUM(I7:I8)</f>
        <v>-9.5775204372330336E-3</v>
      </c>
      <c r="J9" s="14" t="s">
        <v>15</v>
      </c>
    </row>
    <row r="11" spans="1:13" ht="13.5">
      <c r="A11" s="8" t="s">
        <v>12</v>
      </c>
      <c r="B11" s="8"/>
      <c r="G11" s="8"/>
      <c r="H11" s="8"/>
    </row>
    <row r="20" spans="1:4" ht="18">
      <c r="A20" s="10" t="s">
        <v>3</v>
      </c>
      <c r="B20" s="9" t="s">
        <v>13</v>
      </c>
      <c r="D20" s="14">
        <f>I4*B4*100</f>
        <v>356.58339999999998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0"/>
  <sheetViews>
    <sheetView workbookViewId="0">
      <selection activeCell="G33" sqref="G33"/>
    </sheetView>
  </sheetViews>
  <sheetFormatPr defaultRowHeight="12.75"/>
  <cols>
    <col min="1" max="1" width="10.140625" bestFit="1" customWidth="1"/>
    <col min="2" max="2" width="12.140625" customWidth="1"/>
    <col min="8" max="8" width="13.7109375" bestFit="1" customWidth="1"/>
    <col min="9" max="9" width="9" customWidth="1"/>
  </cols>
  <sheetData>
    <row r="1" spans="1:13">
      <c r="A1" t="s">
        <v>0</v>
      </c>
      <c r="D1">
        <v>3.62</v>
      </c>
      <c r="E1" t="s">
        <v>1</v>
      </c>
      <c r="F1" s="14" t="s">
        <v>3</v>
      </c>
      <c r="G1" s="14">
        <v>361.63400000000001</v>
      </c>
      <c r="H1" t="s">
        <v>2</v>
      </c>
    </row>
    <row r="2" spans="1:13">
      <c r="A2" s="5" t="s">
        <v>4</v>
      </c>
    </row>
    <row r="3" spans="1:13" ht="18.75">
      <c r="A3" s="10" t="s">
        <v>7</v>
      </c>
      <c r="B3" s="12">
        <v>30</v>
      </c>
      <c r="C3" s="5" t="s">
        <v>5</v>
      </c>
    </row>
    <row r="4" spans="1:13" ht="18.75">
      <c r="A4" s="10" t="s">
        <v>6</v>
      </c>
      <c r="B4" s="12">
        <v>12</v>
      </c>
      <c r="C4" s="5" t="s">
        <v>8</v>
      </c>
      <c r="H4" s="10" t="s">
        <v>14</v>
      </c>
      <c r="I4" s="6">
        <f>G1/B4/100</f>
        <v>0.30136166666666669</v>
      </c>
      <c r="J4" s="14" t="s">
        <v>16</v>
      </c>
      <c r="K4" s="13"/>
      <c r="M4" s="14"/>
    </row>
    <row r="6" spans="1:13" ht="18">
      <c r="F6" s="11" t="s">
        <v>9</v>
      </c>
      <c r="G6" s="11" t="s">
        <v>10</v>
      </c>
      <c r="H6" s="11" t="s">
        <v>11</v>
      </c>
      <c r="I6" s="6" t="s">
        <v>17</v>
      </c>
    </row>
    <row r="7" spans="1:13">
      <c r="B7" s="3">
        <v>42748</v>
      </c>
      <c r="C7">
        <v>0</v>
      </c>
      <c r="F7">
        <v>-10000</v>
      </c>
      <c r="G7">
        <v>0</v>
      </c>
      <c r="H7">
        <v>0</v>
      </c>
      <c r="I7">
        <f>F7/((1+H7*$I$4)*POWER((1+$I$4),G7))</f>
        <v>-10000</v>
      </c>
    </row>
    <row r="8" spans="1:13">
      <c r="A8" s="3">
        <v>42748</v>
      </c>
      <c r="B8" s="3">
        <v>42779</v>
      </c>
      <c r="C8" s="4">
        <f>B8-A8</f>
        <v>31</v>
      </c>
      <c r="D8" s="1">
        <v>3100</v>
      </c>
      <c r="E8" s="2">
        <v>10000</v>
      </c>
      <c r="F8" s="2">
        <v>13100</v>
      </c>
      <c r="G8" s="7">
        <v>1</v>
      </c>
      <c r="H8" s="15">
        <f>MOD((B8-$B$7),$B$3)/$B$3</f>
        <v>3.3333333333333333E-2</v>
      </c>
      <c r="I8">
        <f>F8/((1+H8*$I$4)*POWER((1+$I$4),G8))</f>
        <v>9966.2641904398897</v>
      </c>
    </row>
    <row r="9" spans="1:13">
      <c r="C9" s="7">
        <f>SUM(C8:C8)/1</f>
        <v>31</v>
      </c>
      <c r="I9" s="16">
        <f>SUM(I7:I8)</f>
        <v>-33.735809560110283</v>
      </c>
      <c r="J9" s="14" t="s">
        <v>15</v>
      </c>
    </row>
    <row r="11" spans="1:13" ht="13.5">
      <c r="A11" s="8" t="s">
        <v>12</v>
      </c>
      <c r="B11" s="8"/>
      <c r="G11" s="8"/>
      <c r="H11" s="8"/>
    </row>
    <row r="20" spans="1:4" ht="18">
      <c r="A20" s="10" t="s">
        <v>3</v>
      </c>
      <c r="B20" s="9" t="s">
        <v>13</v>
      </c>
      <c r="D20" s="14">
        <f>I4*B4*100</f>
        <v>361.63400000000001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20"/>
  <sheetViews>
    <sheetView workbookViewId="0">
      <selection activeCell="D20" sqref="D20"/>
    </sheetView>
  </sheetViews>
  <sheetFormatPr defaultRowHeight="12.75"/>
  <cols>
    <col min="1" max="1" width="10.140625" bestFit="1" customWidth="1"/>
    <col min="2" max="2" width="12.140625" customWidth="1"/>
    <col min="8" max="8" width="13.7109375" bestFit="1" customWidth="1"/>
    <col min="9" max="9" width="9" customWidth="1"/>
  </cols>
  <sheetData>
    <row r="1" spans="1:13">
      <c r="A1" t="s">
        <v>0</v>
      </c>
      <c r="D1">
        <v>3.62</v>
      </c>
      <c r="E1" t="s">
        <v>1</v>
      </c>
      <c r="F1" s="14" t="s">
        <v>3</v>
      </c>
      <c r="G1" s="14">
        <v>362</v>
      </c>
      <c r="H1" t="s">
        <v>2</v>
      </c>
    </row>
    <row r="2" spans="1:13">
      <c r="A2" s="5" t="s">
        <v>4</v>
      </c>
    </row>
    <row r="3" spans="1:13" ht="18.75">
      <c r="A3" s="10" t="s">
        <v>7</v>
      </c>
      <c r="B3" s="12">
        <v>30</v>
      </c>
      <c r="C3" s="5" t="s">
        <v>5</v>
      </c>
    </row>
    <row r="4" spans="1:13" ht="18.75">
      <c r="A4" s="10" t="s">
        <v>6</v>
      </c>
      <c r="B4" s="12">
        <v>12</v>
      </c>
      <c r="C4" s="5" t="s">
        <v>8</v>
      </c>
      <c r="H4" s="10" t="s">
        <v>14</v>
      </c>
      <c r="I4" s="6">
        <f>G1/B4/100</f>
        <v>0.30166666666666669</v>
      </c>
      <c r="J4" s="14" t="s">
        <v>16</v>
      </c>
      <c r="K4" s="13"/>
      <c r="M4" s="14"/>
    </row>
    <row r="6" spans="1:13" ht="18">
      <c r="F6" s="11" t="s">
        <v>9</v>
      </c>
      <c r="G6" s="11" t="s">
        <v>10</v>
      </c>
      <c r="H6" s="11" t="s">
        <v>11</v>
      </c>
      <c r="I6" s="6" t="s">
        <v>17</v>
      </c>
    </row>
    <row r="7" spans="1:13">
      <c r="B7" s="3">
        <v>42748</v>
      </c>
      <c r="C7">
        <v>0</v>
      </c>
      <c r="F7">
        <v>-10000</v>
      </c>
      <c r="G7">
        <v>0</v>
      </c>
      <c r="H7">
        <v>0</v>
      </c>
      <c r="I7">
        <f>F7/((1+H7*$I$4)*POWER((1+$I$4),G7))</f>
        <v>-10000</v>
      </c>
    </row>
    <row r="8" spans="1:13">
      <c r="A8" s="3">
        <v>42748</v>
      </c>
      <c r="B8" s="3">
        <v>42779</v>
      </c>
      <c r="C8" s="4">
        <f>B8-A8</f>
        <v>31</v>
      </c>
      <c r="D8" s="1">
        <v>3100</v>
      </c>
      <c r="E8" s="2">
        <v>10000</v>
      </c>
      <c r="F8" s="2">
        <v>13100</v>
      </c>
      <c r="G8" s="7">
        <v>1</v>
      </c>
      <c r="H8" s="15">
        <f>MOD((B8-$B$7),$B$3)/$B$3</f>
        <v>3.3333333333333333E-2</v>
      </c>
      <c r="I8">
        <f>F8/((1+H8*$I$4)*POWER((1+$I$4),G8))</f>
        <v>9963.8286539795699</v>
      </c>
    </row>
    <row r="9" spans="1:13">
      <c r="C9" s="7">
        <f>SUM(C8:C8)/1</f>
        <v>31</v>
      </c>
      <c r="I9" s="16">
        <f>SUM(I7:I8)</f>
        <v>-36.171346020430065</v>
      </c>
      <c r="J9" s="14" t="s">
        <v>15</v>
      </c>
    </row>
    <row r="11" spans="1:13" ht="13.5">
      <c r="A11" s="8" t="s">
        <v>12</v>
      </c>
      <c r="B11" s="8"/>
      <c r="G11" s="8"/>
      <c r="H11" s="8"/>
    </row>
    <row r="20" spans="1:4" ht="18">
      <c r="A20" s="10" t="s">
        <v>3</v>
      </c>
      <c r="B20" s="9" t="s">
        <v>13</v>
      </c>
      <c r="D20" s="14">
        <f>I4*B4*100</f>
        <v>362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E2:I6"/>
  <sheetViews>
    <sheetView workbookViewId="0">
      <selection activeCell="E40" sqref="E40"/>
    </sheetView>
  </sheetViews>
  <sheetFormatPr defaultRowHeight="12.75"/>
  <cols>
    <col min="5" max="5" width="18.5703125" customWidth="1"/>
    <col min="6" max="6" width="18.28515625" customWidth="1"/>
    <col min="7" max="7" width="24.140625" customWidth="1"/>
  </cols>
  <sheetData>
    <row r="2" spans="5:9">
      <c r="E2" s="5" t="s">
        <v>18</v>
      </c>
      <c r="F2" s="5" t="s">
        <v>3</v>
      </c>
      <c r="G2" s="5" t="s">
        <v>19</v>
      </c>
    </row>
    <row r="4" spans="5:9">
      <c r="E4">
        <v>362</v>
      </c>
      <c r="F4" s="14">
        <v>356.58339999999998</v>
      </c>
      <c r="G4" s="16">
        <v>-9.5775204372330301E-3</v>
      </c>
      <c r="I4" s="5" t="s">
        <v>20</v>
      </c>
    </row>
    <row r="5" spans="5:9">
      <c r="E5">
        <v>362</v>
      </c>
      <c r="F5" s="14">
        <v>361.63400000000001</v>
      </c>
      <c r="G5">
        <v>-33.735809560110283</v>
      </c>
      <c r="I5" s="5" t="s">
        <v>21</v>
      </c>
    </row>
    <row r="6" spans="5:9">
      <c r="E6">
        <v>362</v>
      </c>
      <c r="F6" s="14">
        <v>362</v>
      </c>
      <c r="G6">
        <v>-36.171346020430065</v>
      </c>
      <c r="I6" s="5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Точный расчет</vt:lpstr>
      <vt:lpstr>Расчет ПО</vt:lpstr>
      <vt:lpstr>ПСК=номинальной ставке</vt:lpstr>
      <vt:lpstr>СВОД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Vedernikova</dc:creator>
  <cp:lastModifiedBy>Пользователь Windows</cp:lastModifiedBy>
  <dcterms:created xsi:type="dcterms:W3CDTF">2016-10-10T11:01:30Z</dcterms:created>
  <dcterms:modified xsi:type="dcterms:W3CDTF">2018-09-20T05:59:51Z</dcterms:modified>
</cp:coreProperties>
</file>